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5. Agriculture\"/>
    </mc:Choice>
  </mc:AlternateContent>
  <bookViews>
    <workbookView xWindow="240" yWindow="80" windowWidth="20120" windowHeight="8000"/>
  </bookViews>
  <sheets>
    <sheet name="Tab 5.10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G11" i="1" l="1"/>
  <c r="G35" i="1"/>
  <c r="G47" i="1"/>
  <c r="G17" i="1"/>
  <c r="G8" i="1"/>
  <c r="G5" i="1"/>
  <c r="G32" i="1"/>
  <c r="G14" i="1"/>
  <c r="G20" i="1"/>
  <c r="G41" i="1"/>
  <c r="G26" i="1"/>
  <c r="G23" i="1"/>
  <c r="F47" i="1" l="1"/>
  <c r="F44" i="1"/>
  <c r="F41" i="1"/>
  <c r="F35" i="1"/>
  <c r="F32" i="1"/>
  <c r="F29" i="1"/>
  <c r="F26" i="1"/>
  <c r="F23" i="1"/>
  <c r="F20" i="1"/>
  <c r="F17" i="1"/>
  <c r="F14" i="1"/>
  <c r="F11" i="1"/>
  <c r="F8" i="1"/>
  <c r="F5" i="1"/>
</calcChain>
</file>

<file path=xl/sharedStrings.xml><?xml version="1.0" encoding="utf-8"?>
<sst xmlns="http://schemas.openxmlformats.org/spreadsheetml/2006/main" count="78" uniqueCount="22">
  <si>
    <t>Productions</t>
  </si>
  <si>
    <t>Cardamom</t>
  </si>
  <si>
    <t>Area (acres)</t>
  </si>
  <si>
    <t>…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</si>
  <si>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</si>
  <si>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</si>
  <si>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</si>
  <si>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</si>
  <si>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</si>
  <si>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</si>
  <si>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</si>
  <si>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</si>
  <si>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</si>
  <si>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</si>
  <si>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Raddish</t>
  </si>
  <si>
    <t>Cucumber</t>
  </si>
  <si>
    <t>Pumkin</t>
  </si>
  <si>
    <t>Beans</t>
  </si>
  <si>
    <t>Mustard</t>
  </si>
  <si>
    <t>Soyabean</t>
  </si>
  <si>
    <t>Source: Agriculture Staistics 2021, NSB</t>
  </si>
  <si>
    <r>
      <t xml:space="preserve">Table 5.10: Major Spices &amp; Oilseeds production, Dagana </t>
    </r>
    <r>
      <rPr>
        <b/>
        <sz val="12"/>
        <color indexed="8"/>
        <rFont val="Calibri Light"/>
        <family val="2"/>
      </rPr>
      <t>(2017-2021)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</si>
</sst>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/>
    <xf numFmtId="164" fontId="6" fillId="0" borderId="4" xfId="1" applyNumberFormat="1" applyFont="1" applyFill="1" applyBorder="1" applyAlignment="1" applyProtection="1">
      <alignment vertical="center"/>
    </xf>
    <xf numFmtId="164" fontId="6" fillId="0" borderId="5" xfId="1" applyNumberFormat="1" applyFont="1" applyFill="1" applyBorder="1" applyAlignment="1" applyProtection="1">
      <alignment vertical="center"/>
    </xf>
    <xf numFmtId="164" fontId="6" fillId="0" borderId="7" xfId="1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3" xfId="0" applyFont="1" applyFill="1" applyBorder="1" applyAlignment="1">
      <alignment horizontal="right" vertical="center" indent="1"/>
    </xf>
    <xf numFmtId="3" fontId="6" fillId="0" borderId="0" xfId="0" applyNumberFormat="1" applyFont="1" applyFill="1" applyBorder="1" applyAlignment="1">
      <alignment horizontal="right" vertical="center" indent="1"/>
    </xf>
    <xf numFmtId="0" fontId="6" fillId="0" borderId="6" xfId="0" applyFont="1" applyFill="1" applyBorder="1" applyAlignment="1">
      <alignment horizontal="right" vertical="center" indent="1"/>
    </xf>
    <xf numFmtId="3" fontId="6" fillId="0" borderId="6" xfId="0" applyNumberFormat="1" applyFont="1" applyFill="1" applyBorder="1" applyAlignment="1">
      <alignment horizontal="right" vertical="center" indent="1"/>
    </xf>
    <xf numFmtId="0" fontId="6" fillId="0" borderId="1" xfId="0" applyFont="1" applyFill="1" applyBorder="1" applyAlignment="1">
      <alignment horizontal="right" vertical="center" indent="1"/>
    </xf>
    <xf numFmtId="3" fontId="6" fillId="0" borderId="1" xfId="0" applyNumberFormat="1" applyFont="1" applyFill="1" applyBorder="1" applyAlignment="1">
      <alignment horizontal="right" vertical="center" indent="1"/>
    </xf>
    <xf numFmtId="4" fontId="6" fillId="0" borderId="0" xfId="0" applyNumberFormat="1" applyFont="1" applyFill="1" applyBorder="1" applyAlignment="1">
      <alignment horizontal="right" vertical="center" indent="1"/>
    </xf>
    <xf numFmtId="4" fontId="6" fillId="0" borderId="1" xfId="0" applyNumberFormat="1" applyFont="1" applyFill="1" applyBorder="1" applyAlignment="1">
      <alignment horizontal="right" vertical="center" indent="1"/>
    </xf>
    <xf numFmtId="2" fontId="6" fillId="0" borderId="1" xfId="0" applyNumberFormat="1" applyFont="1" applyFill="1" applyBorder="1" applyAlignment="1">
      <alignment horizontal="right" vertical="center" indent="1"/>
    </xf>
    <xf numFmtId="1" fontId="6" fillId="0" borderId="6" xfId="0" applyNumberFormat="1" applyFont="1" applyFill="1" applyBorder="1" applyAlignment="1">
      <alignment horizontal="right" vertical="center" indent="1"/>
    </xf>
    <xf numFmtId="164" fontId="6" fillId="0" borderId="1" xfId="1" applyNumberFormat="1" applyFont="1" applyFill="1" applyBorder="1" applyAlignment="1" applyProtection="1">
      <alignment horizontal="left" vertical="center"/>
    </xf>
    <xf numFmtId="164" fontId="6" fillId="0" borderId="0" xfId="1" applyNumberFormat="1" applyFont="1" applyFill="1" applyBorder="1" applyAlignment="1" applyProtection="1">
      <alignment horizontal="left" vertical="center"/>
    </xf>
    <xf numFmtId="164" fontId="6" fillId="0" borderId="6" xfId="1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</cellXfs>
  <cellStyles count="4">
    <cellStyle name="Comma 2" xfId="2"/>
    <cellStyle name="Comma 2 2" xfId="3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S48"/>
  <sheetViews>
    <sheetView tabSelected="1" zoomScaleNormal="100" workbookViewId="0">
      <selection activeCell="M10" sqref="M10"/>
    </sheetView>
  </sheetViews>
  <sheetFormatPr defaultColWidth="9.1796875" defaultRowHeight="15.5" x14ac:dyDescent="0.35"/>
  <cols>
    <col min="1" max="1" width="14.453125" style="9" customWidth="1"/>
    <col min="2" max="2" width="19.54296875" style="9" customWidth="1"/>
    <col min="3" max="3" width="10.453125" style="9" customWidth="1"/>
    <col min="4" max="4" width="12" style="9" customWidth="1"/>
    <col min="5" max="5" width="10.26953125" style="9" bestFit="1" customWidth="1"/>
    <col min="6" max="6" width="14.26953125" style="9" bestFit="1" customWidth="1"/>
    <col min="7" max="7" width="9.81640625" style="9" bestFit="1" customWidth="1"/>
    <col min="8" max="253" width="9.1796875" style="9"/>
    <col min="254" max="16384" width="9.1796875" style="4"/>
  </cols>
  <sheetData>
    <row r="1" spans="1:253" ht="28.5" customHeight="1" x14ac:dyDescent="0.35">
      <c r="A1" s="1" t="s">
        <v>21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</row>
    <row r="2" spans="1:253" ht="26.25" customHeight="1" x14ac:dyDescent="0.35">
      <c r="A2" s="23" t="s">
        <v>0</v>
      </c>
      <c r="B2" s="24"/>
      <c r="C2" s="10">
        <v>2017</v>
      </c>
      <c r="D2" s="10">
        <v>2018</v>
      </c>
      <c r="E2" s="10">
        <v>2019</v>
      </c>
      <c r="F2" s="10">
        <v>2020</v>
      </c>
      <c r="G2" s="10">
        <v>2021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</row>
    <row r="3" spans="1:253" ht="19.5" customHeight="1" x14ac:dyDescent="0.35">
      <c r="A3" s="20" t="s">
        <v>1</v>
      </c>
      <c r="B3" s="5" t="s">
        <v>2</v>
      </c>
      <c r="C3" s="11">
        <v>1743</v>
      </c>
      <c r="D3" s="11">
        <v>729</v>
      </c>
      <c r="E3" s="16">
        <v>2278.19</v>
      </c>
      <c r="F3" s="16">
        <v>1990.58</v>
      </c>
      <c r="G3" s="16">
        <v>1988.56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</row>
    <row r="4" spans="1:253" ht="19.5" customHeight="1" x14ac:dyDescent="0.35">
      <c r="A4" s="21"/>
      <c r="B4" s="6" t="s">
        <v>4</v>
      </c>
      <c r="C4" s="11">
        <v>235</v>
      </c>
      <c r="D4" s="11">
        <v>157</v>
      </c>
      <c r="E4" s="16">
        <v>173.84</v>
      </c>
      <c r="F4" s="16">
        <v>273.07</v>
      </c>
      <c r="G4" s="16">
        <v>250.38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</row>
    <row r="5" spans="1:253" ht="19.5" customHeight="1" x14ac:dyDescent="0.35">
      <c r="A5" s="22"/>
      <c r="B5" s="7" t="s">
        <v>5</v>
      </c>
      <c r="C5" s="13">
        <v>135</v>
      </c>
      <c r="D5" s="13">
        <v>215</v>
      </c>
      <c r="E5" s="13">
        <v>76</v>
      </c>
      <c r="F5" s="13">
        <f>273070/F3</f>
        <v>137.18112308975273</v>
      </c>
      <c r="G5" s="13">
        <f>250380/1988.56</f>
        <v>125.91020638049645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</row>
    <row r="6" spans="1:253" ht="19.5" customHeight="1" x14ac:dyDescent="0.35">
      <c r="A6" s="20" t="s">
        <v>6</v>
      </c>
      <c r="B6" s="5" t="s">
        <v>2</v>
      </c>
      <c r="C6" s="15">
        <v>162</v>
      </c>
      <c r="D6" s="15">
        <v>39</v>
      </c>
      <c r="E6" s="15">
        <v>51.63</v>
      </c>
      <c r="F6" s="17">
        <v>157.54</v>
      </c>
      <c r="G6" s="17">
        <v>168.52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</row>
    <row r="7" spans="1:253" ht="19.5" customHeight="1" x14ac:dyDescent="0.35">
      <c r="A7" s="21"/>
      <c r="B7" s="6" t="s">
        <v>4</v>
      </c>
      <c r="C7" s="11">
        <v>112</v>
      </c>
      <c r="D7" s="11">
        <v>107</v>
      </c>
      <c r="E7" s="16">
        <v>58.66</v>
      </c>
      <c r="F7" s="16">
        <v>291.77</v>
      </c>
      <c r="G7" s="16">
        <v>214.31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</row>
    <row r="8" spans="1:253" ht="19.5" customHeight="1" x14ac:dyDescent="0.35">
      <c r="A8" s="22"/>
      <c r="B8" s="7" t="s">
        <v>5</v>
      </c>
      <c r="C8" s="13">
        <v>688</v>
      </c>
      <c r="D8" s="13">
        <v>2732</v>
      </c>
      <c r="E8" s="13">
        <v>1136.1600000000001</v>
      </c>
      <c r="F8" s="13">
        <f>291770/F6</f>
        <v>1852.0375777580298</v>
      </c>
      <c r="G8" s="13">
        <f>214310/168.52</f>
        <v>1271.7184903868977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</row>
    <row r="9" spans="1:253" ht="19.5" customHeight="1" x14ac:dyDescent="0.35">
      <c r="A9" s="20" t="s">
        <v>7</v>
      </c>
      <c r="B9" s="5" t="s">
        <v>2</v>
      </c>
      <c r="C9" s="15">
        <v>64</v>
      </c>
      <c r="D9" s="15">
        <v>55</v>
      </c>
      <c r="E9" s="17">
        <v>0.86</v>
      </c>
      <c r="F9" s="17">
        <v>10.65</v>
      </c>
      <c r="G9" s="17">
        <v>27.28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</row>
    <row r="10" spans="1:253" ht="19.5" customHeight="1" x14ac:dyDescent="0.35">
      <c r="A10" s="21"/>
      <c r="B10" s="6" t="s">
        <v>4</v>
      </c>
      <c r="C10" s="11">
        <v>15</v>
      </c>
      <c r="D10" s="11">
        <v>13</v>
      </c>
      <c r="E10" s="16">
        <v>9.56</v>
      </c>
      <c r="F10" s="16">
        <v>10.050000000000001</v>
      </c>
      <c r="G10" s="16">
        <v>19.21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</row>
    <row r="11" spans="1:253" ht="19.5" customHeight="1" x14ac:dyDescent="0.35">
      <c r="A11" s="22"/>
      <c r="B11" s="7" t="s">
        <v>5</v>
      </c>
      <c r="C11" s="13">
        <v>237</v>
      </c>
      <c r="D11" s="13">
        <v>236</v>
      </c>
      <c r="E11" s="13">
        <v>11116</v>
      </c>
      <c r="F11" s="13">
        <f>10650/F9</f>
        <v>1000</v>
      </c>
      <c r="G11" s="13">
        <f>19210/27.28</f>
        <v>704.17888563049848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</row>
    <row r="12" spans="1:253" ht="19.5" customHeight="1" x14ac:dyDescent="0.35">
      <c r="A12" s="20" t="s">
        <v>8</v>
      </c>
      <c r="B12" s="5" t="s">
        <v>2</v>
      </c>
      <c r="C12" s="15">
        <v>56</v>
      </c>
      <c r="D12" s="15">
        <v>57</v>
      </c>
      <c r="E12" s="17">
        <v>32.74</v>
      </c>
      <c r="F12" s="17">
        <v>27.09</v>
      </c>
      <c r="G12" s="17">
        <v>111.22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</row>
    <row r="13" spans="1:253" ht="19.5" customHeight="1" x14ac:dyDescent="0.35">
      <c r="A13" s="21"/>
      <c r="B13" s="6" t="s">
        <v>4</v>
      </c>
      <c r="C13" s="11">
        <v>45</v>
      </c>
      <c r="D13" s="11">
        <v>116</v>
      </c>
      <c r="E13" s="16">
        <v>18.09</v>
      </c>
      <c r="F13" s="16">
        <v>27.67</v>
      </c>
      <c r="G13" s="16">
        <v>109.94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</row>
    <row r="14" spans="1:253" ht="19.5" customHeight="1" x14ac:dyDescent="0.35">
      <c r="A14" s="22"/>
      <c r="B14" s="7" t="s">
        <v>5</v>
      </c>
      <c r="C14" s="13">
        <v>802</v>
      </c>
      <c r="D14" s="13">
        <v>2035</v>
      </c>
      <c r="E14" s="13">
        <v>553</v>
      </c>
      <c r="F14" s="13">
        <f>27670/F12</f>
        <v>1021.4101144333703</v>
      </c>
      <c r="G14" s="13">
        <f>109940/111.22</f>
        <v>988.49127854702397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</row>
    <row r="15" spans="1:253" ht="19.5" customHeight="1" x14ac:dyDescent="0.35">
      <c r="A15" s="20" t="s">
        <v>9</v>
      </c>
      <c r="B15" s="5" t="s">
        <v>2</v>
      </c>
      <c r="C15" s="15">
        <v>290</v>
      </c>
      <c r="D15" s="15">
        <v>175</v>
      </c>
      <c r="E15" s="17">
        <v>201.47</v>
      </c>
      <c r="F15" s="17">
        <v>153.76</v>
      </c>
      <c r="G15" s="17">
        <v>184.09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</row>
    <row r="16" spans="1:253" ht="19.5" customHeight="1" x14ac:dyDescent="0.35">
      <c r="A16" s="21"/>
      <c r="B16" s="6" t="s">
        <v>4</v>
      </c>
      <c r="C16" s="11">
        <v>259</v>
      </c>
      <c r="D16" s="11">
        <v>294</v>
      </c>
      <c r="E16" s="16">
        <v>140.96</v>
      </c>
      <c r="F16" s="16">
        <v>246.74</v>
      </c>
      <c r="G16" s="16">
        <v>326.85000000000002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</row>
    <row r="17" spans="1:253" ht="19.5" customHeight="1" x14ac:dyDescent="0.35">
      <c r="A17" s="22"/>
      <c r="B17" s="7" t="s">
        <v>5</v>
      </c>
      <c r="C17" s="13">
        <v>892</v>
      </c>
      <c r="D17" s="13">
        <v>1686</v>
      </c>
      <c r="E17" s="13">
        <v>700</v>
      </c>
      <c r="F17" s="13">
        <f>246740/F15</f>
        <v>1604.7086368366286</v>
      </c>
      <c r="G17" s="13">
        <f>326850/184.09</f>
        <v>1775.4902493345646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</row>
    <row r="18" spans="1:253" ht="19.5" customHeight="1" x14ac:dyDescent="0.35">
      <c r="A18" s="20" t="s">
        <v>10</v>
      </c>
      <c r="B18" s="5" t="s">
        <v>2</v>
      </c>
      <c r="C18" s="15">
        <v>258</v>
      </c>
      <c r="D18" s="15">
        <v>260</v>
      </c>
      <c r="E18" s="17">
        <v>150.72</v>
      </c>
      <c r="F18" s="17">
        <v>135.37</v>
      </c>
      <c r="G18" s="17">
        <v>245.85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</row>
    <row r="19" spans="1:253" ht="19.5" customHeight="1" x14ac:dyDescent="0.35">
      <c r="A19" s="21"/>
      <c r="B19" s="6" t="s">
        <v>4</v>
      </c>
      <c r="C19" s="11">
        <v>515</v>
      </c>
      <c r="D19" s="11">
        <v>318</v>
      </c>
      <c r="E19" s="16">
        <v>82.04</v>
      </c>
      <c r="F19" s="16">
        <v>190.42</v>
      </c>
      <c r="G19" s="16">
        <v>270.76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</row>
    <row r="20" spans="1:253" ht="19.5" customHeight="1" x14ac:dyDescent="0.35">
      <c r="A20" s="22"/>
      <c r="B20" s="7" t="s">
        <v>5</v>
      </c>
      <c r="C20" s="13">
        <v>1993</v>
      </c>
      <c r="D20" s="13">
        <v>1222</v>
      </c>
      <c r="E20" s="13">
        <v>544</v>
      </c>
      <c r="F20" s="13">
        <f>190420/F18</f>
        <v>1406.6632193248133</v>
      </c>
      <c r="G20" s="13">
        <f>270760/245.85</f>
        <v>1101.3219442749644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</row>
    <row r="21" spans="1:253" ht="19.5" customHeight="1" x14ac:dyDescent="0.35">
      <c r="A21" s="20" t="s">
        <v>11</v>
      </c>
      <c r="B21" s="5" t="s">
        <v>2</v>
      </c>
      <c r="C21" s="15">
        <v>106</v>
      </c>
      <c r="D21" s="15">
        <v>110</v>
      </c>
      <c r="E21" s="17">
        <v>89.75</v>
      </c>
      <c r="F21" s="17">
        <v>84.17</v>
      </c>
      <c r="G21" s="17">
        <v>82.37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</row>
    <row r="22" spans="1:253" ht="19.5" customHeight="1" x14ac:dyDescent="0.35">
      <c r="A22" s="21"/>
      <c r="B22" s="6" t="s">
        <v>4</v>
      </c>
      <c r="C22" s="11">
        <v>74</v>
      </c>
      <c r="D22" s="11">
        <v>275</v>
      </c>
      <c r="E22" s="16">
        <v>50.79</v>
      </c>
      <c r="F22" s="16">
        <v>131.09</v>
      </c>
      <c r="G22" s="16">
        <v>119.4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</row>
    <row r="23" spans="1:253" ht="19.5" customHeight="1" x14ac:dyDescent="0.35">
      <c r="A23" s="22"/>
      <c r="B23" s="7" t="s">
        <v>5</v>
      </c>
      <c r="C23" s="13">
        <v>695</v>
      </c>
      <c r="D23" s="13">
        <v>2500</v>
      </c>
      <c r="E23" s="13">
        <v>566</v>
      </c>
      <c r="F23" s="13">
        <f>131090/F21</f>
        <v>1557.4432695734822</v>
      </c>
      <c r="G23" s="13">
        <f>119400/82.37</f>
        <v>1449.5568775039455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</row>
    <row r="24" spans="1:253" ht="19.5" customHeight="1" x14ac:dyDescent="0.35">
      <c r="A24" s="20" t="s">
        <v>12</v>
      </c>
      <c r="B24" s="5" t="s">
        <v>2</v>
      </c>
      <c r="C24" s="15">
        <v>65</v>
      </c>
      <c r="D24" s="15">
        <v>70</v>
      </c>
      <c r="E24" s="17">
        <v>48.88</v>
      </c>
      <c r="F24" s="17">
        <v>93.73</v>
      </c>
      <c r="G24" s="17">
        <v>103.93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</row>
    <row r="25" spans="1:253" ht="19.5" customHeight="1" x14ac:dyDescent="0.35">
      <c r="A25" s="21"/>
      <c r="B25" s="6" t="s">
        <v>4</v>
      </c>
      <c r="C25" s="11">
        <v>69</v>
      </c>
      <c r="D25" s="11">
        <v>18</v>
      </c>
      <c r="E25" s="16">
        <v>45.69</v>
      </c>
      <c r="F25" s="16">
        <v>197.43</v>
      </c>
      <c r="G25" s="16">
        <v>137.81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</row>
    <row r="26" spans="1:253" ht="19.5" customHeight="1" x14ac:dyDescent="0.35">
      <c r="A26" s="22"/>
      <c r="B26" s="7" t="s">
        <v>5</v>
      </c>
      <c r="C26" s="13">
        <v>1065</v>
      </c>
      <c r="D26" s="13">
        <v>243</v>
      </c>
      <c r="E26" s="13">
        <v>935</v>
      </c>
      <c r="F26" s="13">
        <f>197430/F24</f>
        <v>2106.3693587965431</v>
      </c>
      <c r="G26" s="13">
        <f>137810/103.93</f>
        <v>1325.9886462041759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</row>
    <row r="27" spans="1:253" ht="19.5" customHeight="1" x14ac:dyDescent="0.35">
      <c r="A27" s="20" t="s">
        <v>13</v>
      </c>
      <c r="B27" s="5" t="s">
        <v>2</v>
      </c>
      <c r="C27" s="15">
        <v>238</v>
      </c>
      <c r="D27" s="15">
        <v>230</v>
      </c>
      <c r="E27" s="17">
        <v>168.17</v>
      </c>
      <c r="F27" s="17">
        <v>27.28</v>
      </c>
      <c r="G27" s="17" t="s">
        <v>3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</row>
    <row r="28" spans="1:253" ht="19.5" customHeight="1" x14ac:dyDescent="0.35">
      <c r="A28" s="21"/>
      <c r="B28" s="6" t="s">
        <v>4</v>
      </c>
      <c r="C28" s="11">
        <v>149</v>
      </c>
      <c r="D28" s="11">
        <v>155</v>
      </c>
      <c r="E28" s="16">
        <v>77.25</v>
      </c>
      <c r="F28" s="16">
        <v>4.1100000000000003</v>
      </c>
      <c r="G28" s="16">
        <v>124.38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</row>
    <row r="29" spans="1:253" ht="19.5" customHeight="1" x14ac:dyDescent="0.35">
      <c r="A29" s="22"/>
      <c r="B29" s="7" t="s">
        <v>5</v>
      </c>
      <c r="C29" s="13">
        <v>627</v>
      </c>
      <c r="D29" s="13">
        <v>673</v>
      </c>
      <c r="E29" s="13">
        <v>459</v>
      </c>
      <c r="F29" s="13">
        <f>4110/F27</f>
        <v>150.65982404692082</v>
      </c>
      <c r="G29" s="13" t="s">
        <v>3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</row>
    <row r="30" spans="1:253" ht="19.5" customHeight="1" x14ac:dyDescent="0.35">
      <c r="A30" s="20" t="s">
        <v>14</v>
      </c>
      <c r="B30" s="5" t="s">
        <v>2</v>
      </c>
      <c r="C30" s="15">
        <v>188</v>
      </c>
      <c r="D30" s="15">
        <v>165</v>
      </c>
      <c r="E30" s="17">
        <v>99.47</v>
      </c>
      <c r="F30" s="17">
        <v>109.42</v>
      </c>
      <c r="G30" s="17">
        <v>62.87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</row>
    <row r="31" spans="1:253" ht="19.5" customHeight="1" x14ac:dyDescent="0.35">
      <c r="A31" s="21"/>
      <c r="B31" s="6" t="s">
        <v>4</v>
      </c>
      <c r="C31" s="11">
        <v>220</v>
      </c>
      <c r="D31" s="11">
        <v>290</v>
      </c>
      <c r="E31" s="16">
        <v>65.959999999999994</v>
      </c>
      <c r="F31" s="16">
        <v>123.81</v>
      </c>
      <c r="G31" s="16">
        <v>108.46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</row>
    <row r="32" spans="1:253" ht="19.5" customHeight="1" x14ac:dyDescent="0.35">
      <c r="A32" s="22"/>
      <c r="B32" s="7" t="s">
        <v>5</v>
      </c>
      <c r="C32" s="13">
        <v>1173</v>
      </c>
      <c r="D32" s="13">
        <v>1757</v>
      </c>
      <c r="E32" s="13">
        <v>663</v>
      </c>
      <c r="F32" s="13">
        <f>123810/F30</f>
        <v>1131.5116066532626</v>
      </c>
      <c r="G32" s="13">
        <f>108460/62.87</f>
        <v>1725.1471289963417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</row>
    <row r="33" spans="1:253" ht="19.5" customHeight="1" x14ac:dyDescent="0.35">
      <c r="A33" s="20" t="s">
        <v>15</v>
      </c>
      <c r="B33" s="5" t="s">
        <v>2</v>
      </c>
      <c r="C33" s="14" t="s">
        <v>3</v>
      </c>
      <c r="D33" s="14" t="s">
        <v>3</v>
      </c>
      <c r="E33" s="18">
        <v>65.099999999999994</v>
      </c>
      <c r="F33" s="18">
        <v>20.05</v>
      </c>
      <c r="G33" s="18">
        <v>45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</row>
    <row r="34" spans="1:253" ht="19.5" customHeight="1" x14ac:dyDescent="0.35">
      <c r="A34" s="21"/>
      <c r="B34" s="6" t="s">
        <v>4</v>
      </c>
      <c r="C34" s="11">
        <v>65</v>
      </c>
      <c r="D34" s="11">
        <v>85</v>
      </c>
      <c r="E34" s="16">
        <v>58.17</v>
      </c>
      <c r="F34" s="16">
        <v>77.11</v>
      </c>
      <c r="G34" s="16">
        <v>144.69999999999999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</row>
    <row r="35" spans="1:253" ht="19.5" customHeight="1" x14ac:dyDescent="0.35">
      <c r="A35" s="22"/>
      <c r="B35" s="7" t="s">
        <v>5</v>
      </c>
      <c r="C35" s="12" t="s">
        <v>3</v>
      </c>
      <c r="D35" s="12" t="s">
        <v>3</v>
      </c>
      <c r="E35" s="12">
        <v>894</v>
      </c>
      <c r="F35" s="19">
        <f>77110/F33</f>
        <v>3845.8852867830424</v>
      </c>
      <c r="G35" s="19">
        <f>144700/45</f>
        <v>3215.5555555555557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</row>
    <row r="36" spans="1:253" ht="19.5" customHeight="1" x14ac:dyDescent="0.35">
      <c r="A36" s="20" t="s">
        <v>16</v>
      </c>
      <c r="B36" s="5" t="s">
        <v>2</v>
      </c>
      <c r="C36" s="14" t="s">
        <v>3</v>
      </c>
      <c r="D36" s="14" t="s">
        <v>3</v>
      </c>
      <c r="E36" s="14">
        <v>83.62</v>
      </c>
      <c r="F36" s="14" t="s">
        <v>3</v>
      </c>
      <c r="G36" s="14" t="s">
        <v>3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</row>
    <row r="37" spans="1:253" ht="19.5" customHeight="1" x14ac:dyDescent="0.35">
      <c r="A37" s="21"/>
      <c r="B37" s="6" t="s">
        <v>4</v>
      </c>
      <c r="C37" s="11">
        <v>162</v>
      </c>
      <c r="D37" s="11">
        <v>320</v>
      </c>
      <c r="E37" s="16">
        <v>200.22</v>
      </c>
      <c r="F37" s="16">
        <v>410.18</v>
      </c>
      <c r="G37" s="16" t="s">
        <v>3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</row>
    <row r="38" spans="1:253" ht="19.5" customHeight="1" x14ac:dyDescent="0.35">
      <c r="A38" s="22"/>
      <c r="B38" s="7" t="s">
        <v>5</v>
      </c>
      <c r="C38" s="12" t="s">
        <v>3</v>
      </c>
      <c r="D38" s="12" t="s">
        <v>3</v>
      </c>
      <c r="E38" s="12">
        <v>2394</v>
      </c>
      <c r="F38" s="12" t="s">
        <v>3</v>
      </c>
      <c r="G38" s="12" t="s">
        <v>3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</row>
    <row r="39" spans="1:253" ht="19.5" customHeight="1" x14ac:dyDescent="0.35">
      <c r="A39" s="20" t="s">
        <v>17</v>
      </c>
      <c r="B39" s="5" t="s">
        <v>2</v>
      </c>
      <c r="C39" s="15">
        <v>226</v>
      </c>
      <c r="D39" s="15">
        <v>607</v>
      </c>
      <c r="E39" s="17">
        <v>340.34</v>
      </c>
      <c r="F39" s="17">
        <v>151.53</v>
      </c>
      <c r="G39" s="17">
        <v>152.75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</row>
    <row r="40" spans="1:253" ht="19.5" customHeight="1" x14ac:dyDescent="0.35">
      <c r="A40" s="21"/>
      <c r="B40" s="6" t="s">
        <v>4</v>
      </c>
      <c r="C40" s="11">
        <v>165</v>
      </c>
      <c r="D40" s="11">
        <v>274</v>
      </c>
      <c r="E40" s="16">
        <v>73.41</v>
      </c>
      <c r="F40" s="16">
        <v>97.85</v>
      </c>
      <c r="G40" s="16">
        <v>123.82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</row>
    <row r="41" spans="1:253" ht="19.5" customHeight="1" x14ac:dyDescent="0.35">
      <c r="A41" s="22"/>
      <c r="B41" s="7" t="s">
        <v>5</v>
      </c>
      <c r="C41" s="13">
        <v>730</v>
      </c>
      <c r="D41" s="13">
        <v>452</v>
      </c>
      <c r="E41" s="13">
        <v>216</v>
      </c>
      <c r="F41" s="13">
        <f>97850/F39</f>
        <v>645.74671682175142</v>
      </c>
      <c r="G41" s="13">
        <f>123820/152.75</f>
        <v>810.60556464811782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</row>
    <row r="42" spans="1:253" ht="19.5" customHeight="1" x14ac:dyDescent="0.35">
      <c r="A42" s="20" t="s">
        <v>18</v>
      </c>
      <c r="B42" s="5" t="s">
        <v>2</v>
      </c>
      <c r="C42" s="15">
        <v>357</v>
      </c>
      <c r="D42" s="15">
        <v>386</v>
      </c>
      <c r="E42" s="17">
        <v>114.84</v>
      </c>
      <c r="F42" s="17">
        <v>198.74</v>
      </c>
      <c r="G42" s="17">
        <v>127.02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</row>
    <row r="43" spans="1:253" ht="19.5" customHeight="1" x14ac:dyDescent="0.35">
      <c r="A43" s="21"/>
      <c r="B43" s="6" t="s">
        <v>4</v>
      </c>
      <c r="C43" s="11">
        <v>108</v>
      </c>
      <c r="D43" s="11">
        <v>75</v>
      </c>
      <c r="E43" s="16">
        <v>23.25</v>
      </c>
      <c r="F43" s="16">
        <v>58.79</v>
      </c>
      <c r="G43" s="16">
        <v>24.58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</row>
    <row r="44" spans="1:253" ht="19.5" customHeight="1" x14ac:dyDescent="0.35">
      <c r="A44" s="22"/>
      <c r="B44" s="7" t="s">
        <v>5</v>
      </c>
      <c r="C44" s="13">
        <v>303</v>
      </c>
      <c r="D44" s="13">
        <v>195</v>
      </c>
      <c r="E44" s="13">
        <v>202</v>
      </c>
      <c r="F44" s="13">
        <f>58790/F42</f>
        <v>295.8136258428097</v>
      </c>
      <c r="G44" s="13">
        <v>194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</row>
    <row r="45" spans="1:253" ht="19.5" customHeight="1" x14ac:dyDescent="0.35">
      <c r="A45" s="20" t="s">
        <v>19</v>
      </c>
      <c r="B45" s="5" t="s">
        <v>2</v>
      </c>
      <c r="C45" s="15">
        <v>18</v>
      </c>
      <c r="D45" s="15">
        <v>25</v>
      </c>
      <c r="E45" s="17">
        <v>13.16</v>
      </c>
      <c r="F45" s="17">
        <v>28.13</v>
      </c>
      <c r="G45" s="17">
        <v>21.27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</row>
    <row r="46" spans="1:253" ht="19.5" customHeight="1" x14ac:dyDescent="0.35">
      <c r="A46" s="21"/>
      <c r="B46" s="6" t="s">
        <v>4</v>
      </c>
      <c r="C46" s="11">
        <v>4</v>
      </c>
      <c r="D46" s="11">
        <v>10</v>
      </c>
      <c r="E46" s="16">
        <v>2.2400000000000002</v>
      </c>
      <c r="F46" s="16">
        <v>7.18</v>
      </c>
      <c r="G46" s="16">
        <v>3.41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</row>
    <row r="47" spans="1:253" ht="19.5" customHeight="1" x14ac:dyDescent="0.35">
      <c r="A47" s="22"/>
      <c r="B47" s="7" t="s">
        <v>5</v>
      </c>
      <c r="C47" s="13">
        <v>253</v>
      </c>
      <c r="D47" s="13">
        <v>400</v>
      </c>
      <c r="E47" s="13">
        <v>170</v>
      </c>
      <c r="F47" s="13">
        <f>7180/F45</f>
        <v>255.24351226448633</v>
      </c>
      <c r="G47" s="13">
        <f>3410/G45</f>
        <v>160.31969910672308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</row>
    <row r="48" spans="1:253" x14ac:dyDescent="0.35">
      <c r="A48" s="8" t="s">
        <v>20</v>
      </c>
      <c r="B48" s="2"/>
      <c r="C48" s="2"/>
      <c r="D48" s="2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</row>
  </sheetData>
  <mergeCells count="16"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33:A35"/>
    <mergeCell ref="A15:A17"/>
    <mergeCell ref="A2:B2"/>
    <mergeCell ref="A3:A5"/>
    <mergeCell ref="A6:A8"/>
    <mergeCell ref="A9:A11"/>
    <mergeCell ref="A12:A14"/>
  </mergeCells>
  <pageMargins left="0.7" right="0.7" top="0.75" bottom="0.75" header="0.3" footer="0.3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2016-12-23T14:44:18Z</dcterms:created>
  <dcterms:modified xsi:type="dcterms:W3CDTF">2022-10-31T17:44:25Z</dcterms:modified>
</cp:coreProperties>
</file>